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chiers\michel\0- Travail\Outil PowerBi CRCC\VizNow 2\TESLA 2019\PCG\"/>
    </mc:Choice>
  </mc:AlternateContent>
  <xr:revisionPtr revIDLastSave="0" documentId="13_ncr:1_{54894DBC-A5A2-467F-8F01-2003CB893E70}" xr6:coauthVersionLast="47" xr6:coauthVersionMax="47" xr10:uidLastSave="{00000000-0000-0000-0000-000000000000}"/>
  <bookViews>
    <workbookView xWindow="1570" yWindow="4590" windowWidth="25530" windowHeight="15450" xr2:uid="{AA2370DE-DAF8-4FF8-B559-4C3C786B66C1}"/>
  </bookViews>
  <sheets>
    <sheet name="matrice tft" sheetId="2" r:id="rId1"/>
    <sheet name="Application calcul 2014-2015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3" l="1"/>
  <c r="K16" i="3" s="1"/>
  <c r="I14" i="3"/>
  <c r="K14" i="3" s="1"/>
  <c r="I13" i="3"/>
  <c r="K13" i="3" s="1"/>
  <c r="I65" i="3"/>
  <c r="K65" i="3" s="1"/>
  <c r="I64" i="3"/>
  <c r="K64" i="3" s="1"/>
  <c r="I63" i="3"/>
  <c r="K63" i="3" s="1"/>
  <c r="I61" i="3"/>
  <c r="K61" i="3" s="1"/>
  <c r="I60" i="3"/>
  <c r="K60" i="3" s="1"/>
  <c r="I56" i="3"/>
  <c r="K56" i="3" s="1"/>
  <c r="I55" i="3"/>
  <c r="K55" i="3" s="1"/>
  <c r="I54" i="3"/>
  <c r="K54" i="3" s="1"/>
  <c r="K52" i="3"/>
  <c r="K51" i="3"/>
  <c r="K40" i="3"/>
  <c r="I52" i="3"/>
  <c r="I51" i="3"/>
  <c r="I50" i="3"/>
  <c r="K50" i="3" s="1"/>
  <c r="I49" i="3"/>
  <c r="K49" i="3" s="1"/>
  <c r="I48" i="3"/>
  <c r="K48" i="3" s="1"/>
  <c r="I45" i="3"/>
  <c r="I44" i="3"/>
  <c r="I43" i="3"/>
  <c r="I42" i="3"/>
  <c r="I40" i="3"/>
  <c r="G56" i="3"/>
  <c r="C33" i="3" l="1"/>
  <c r="D33" i="3"/>
  <c r="E33" i="3"/>
  <c r="G52" i="3"/>
  <c r="C47" i="3"/>
  <c r="G61" i="3"/>
  <c r="G60" i="3"/>
  <c r="G55" i="3"/>
  <c r="G54" i="3"/>
  <c r="G53" i="3" s="1"/>
  <c r="E69" i="3"/>
  <c r="D69" i="3"/>
  <c r="C69" i="3"/>
  <c r="G68" i="3"/>
  <c r="G67" i="3"/>
  <c r="G64" i="3"/>
  <c r="G63" i="3"/>
  <c r="E59" i="3"/>
  <c r="D59" i="3"/>
  <c r="C59" i="3"/>
  <c r="E53" i="3"/>
  <c r="D53" i="3"/>
  <c r="C53" i="3"/>
  <c r="G51" i="3"/>
  <c r="G50" i="3"/>
  <c r="G49" i="3"/>
  <c r="E47" i="3"/>
  <c r="D47" i="3"/>
  <c r="G42" i="3"/>
  <c r="G41" i="3" s="1"/>
  <c r="E41" i="3"/>
  <c r="E46" i="3" s="1"/>
  <c r="D41" i="3"/>
  <c r="D46" i="3" s="1"/>
  <c r="C41" i="3"/>
  <c r="G40" i="3"/>
  <c r="G32" i="3"/>
  <c r="G31" i="3"/>
  <c r="G28" i="3"/>
  <c r="G27" i="3"/>
  <c r="G15" i="3"/>
  <c r="G16" i="3"/>
  <c r="G14" i="3"/>
  <c r="G13" i="3"/>
  <c r="G6" i="3"/>
  <c r="G4" i="3"/>
  <c r="C23" i="3"/>
  <c r="D23" i="3"/>
  <c r="E23" i="3"/>
  <c r="C17" i="3"/>
  <c r="D17" i="3"/>
  <c r="E17" i="3"/>
  <c r="C11" i="3"/>
  <c r="D11" i="3"/>
  <c r="E11" i="3"/>
  <c r="E5" i="3"/>
  <c r="E3" i="3" s="1"/>
  <c r="D5" i="3"/>
  <c r="D3" i="3" s="1"/>
  <c r="C5" i="3"/>
  <c r="C3" i="3" s="1"/>
  <c r="G17" i="3"/>
  <c r="I47" i="3" l="1"/>
  <c r="G69" i="3"/>
  <c r="E39" i="3"/>
  <c r="G46" i="3"/>
  <c r="D39" i="3"/>
  <c r="G33" i="3"/>
  <c r="C46" i="3"/>
  <c r="I46" i="3" s="1"/>
  <c r="I41" i="3"/>
  <c r="G59" i="3"/>
  <c r="D66" i="3"/>
  <c r="E66" i="3"/>
  <c r="G47" i="3"/>
  <c r="G39" i="3" s="1"/>
  <c r="C39" i="3"/>
  <c r="C66" i="3" s="1"/>
  <c r="E30" i="3"/>
  <c r="G23" i="3"/>
  <c r="C30" i="3"/>
  <c r="D30" i="3"/>
  <c r="G11" i="3"/>
  <c r="D10" i="3"/>
  <c r="C10" i="3"/>
  <c r="E10" i="3"/>
  <c r="G5" i="3"/>
  <c r="G66" i="3" l="1"/>
  <c r="G3" i="3"/>
  <c r="G30" i="3" s="1"/>
  <c r="G10" i="3"/>
  <c r="G34" i="3" l="1"/>
  <c r="J30" i="3"/>
  <c r="G70" i="3"/>
  <c r="J66" i="3"/>
</calcChain>
</file>

<file path=xl/sharedStrings.xml><?xml version="1.0" encoding="utf-8"?>
<sst xmlns="http://schemas.openxmlformats.org/spreadsheetml/2006/main" count="271" uniqueCount="86">
  <si>
    <t>Flux de trésorerie liés à l'activité</t>
  </si>
  <si>
    <t>- plus-values de cession, nettes d'impôt</t>
  </si>
  <si>
    <t>Flux de trésorerie liés aux opérations d"investissement</t>
  </si>
  <si>
    <t>Flux de trésorerie liés aux opérations de financement</t>
  </si>
  <si>
    <t>Variation de trésorerie</t>
  </si>
  <si>
    <t>Trésorerie d'ouverture</t>
  </si>
  <si>
    <t>Trésorerie de clôture</t>
  </si>
  <si>
    <t>Élimination des charges et produits sans incidence sur la trésorerie ou non liés à l'activité :</t>
  </si>
  <si>
    <t>Vérification variation de trésorerie</t>
  </si>
  <si>
    <t>Flux de trésorerie liés aux opérations d'investissement</t>
  </si>
  <si>
    <t>Résultat net</t>
  </si>
  <si>
    <t>TA10</t>
  </si>
  <si>
    <t>TA11</t>
  </si>
  <si>
    <t>TA12</t>
  </si>
  <si>
    <t>TA13</t>
  </si>
  <si>
    <t>TA14</t>
  </si>
  <si>
    <t>TA20</t>
  </si>
  <si>
    <t>TA21</t>
  </si>
  <si>
    <t>TA22</t>
  </si>
  <si>
    <t>TA30</t>
  </si>
  <si>
    <t>TA31</t>
  </si>
  <si>
    <t>TA32</t>
  </si>
  <si>
    <t>TA33</t>
  </si>
  <si>
    <t>TA34</t>
  </si>
  <si>
    <t>TA40</t>
  </si>
  <si>
    <t>TA41</t>
  </si>
  <si>
    <t>TA42</t>
  </si>
  <si>
    <t>TA43</t>
  </si>
  <si>
    <t>Marge brute d'autofinancement</t>
  </si>
  <si>
    <t>Variation du besoin en fonds de roulement</t>
  </si>
  <si>
    <t>TA23</t>
  </si>
  <si>
    <t>- quote-part de subventions d'investissement virées au résultat</t>
  </si>
  <si>
    <t>- Transfert de charges au compte de charge à répartir</t>
  </si>
  <si>
    <t>TA121</t>
  </si>
  <si>
    <t>TA122</t>
  </si>
  <si>
    <t>TA123</t>
  </si>
  <si>
    <t>TA124</t>
  </si>
  <si>
    <t>+ amortissements, dépréciations et provisions</t>
  </si>
  <si>
    <t>TA141</t>
  </si>
  <si>
    <t>TA142</t>
  </si>
  <si>
    <t>TA143</t>
  </si>
  <si>
    <t>TA144</t>
  </si>
  <si>
    <t>TA145</t>
  </si>
  <si>
    <t>- Variation des stocks</t>
  </si>
  <si>
    <t>- Variation des créances d'exploitation</t>
  </si>
  <si>
    <t>+ Variation des dettes d'exploitation</t>
  </si>
  <si>
    <t>- Variation des autres créances d'exploitation</t>
  </si>
  <si>
    <t>+ Variation des autres dettes d'exploitation</t>
  </si>
  <si>
    <t>- Acquisitions d'immobilisations</t>
  </si>
  <si>
    <t>+ Cessions d'immobilisations, nettes d"impôt</t>
  </si>
  <si>
    <t>+ Réduction d'immobilisation financières</t>
  </si>
  <si>
    <t>+/- Variation des autres dettes et créances sur immobilisations</t>
  </si>
  <si>
    <t>TA24</t>
  </si>
  <si>
    <t>- Réduction de capital en numéraire</t>
  </si>
  <si>
    <t>+ Augmentations de capital en numéraire</t>
  </si>
  <si>
    <t>+ Émissions d'emprunts</t>
  </si>
  <si>
    <t>- Remboursements d'emprunts</t>
  </si>
  <si>
    <t>+ Subvention d'investissements reçues</t>
  </si>
  <si>
    <t>TA35</t>
  </si>
  <si>
    <t>TA36</t>
  </si>
  <si>
    <t>- Dividendes versés</t>
  </si>
  <si>
    <t>Code tft</t>
  </si>
  <si>
    <t>Libellé tft</t>
  </si>
  <si>
    <t>débit</t>
  </si>
  <si>
    <t>crédit</t>
  </si>
  <si>
    <t>solde débit-crédit</t>
  </si>
  <si>
    <t>Contrôle (TA40 - TA43)</t>
  </si>
  <si>
    <t>-</t>
  </si>
  <si>
    <t>Signe appliqué à solde</t>
  </si>
  <si>
    <t>+</t>
  </si>
  <si>
    <t>TA25</t>
  </si>
  <si>
    <t>+ Variation des autres dettes sur immobilisations</t>
  </si>
  <si>
    <t>- Variation des créances sur immobilisations</t>
  </si>
  <si>
    <t>Réduction de capital imputé sur comptes courants</t>
  </si>
  <si>
    <t>TA42-TA40</t>
  </si>
  <si>
    <t>TA40 + TA41 = TA42</t>
  </si>
  <si>
    <t>TA41 = TA42 - TA40</t>
  </si>
  <si>
    <t>Résultat</t>
  </si>
  <si>
    <t>Bilan</t>
  </si>
  <si>
    <t>+ Amortissements, dépréciations et provisions</t>
  </si>
  <si>
    <t>- Plus-values de cession, nettes d'impôt</t>
  </si>
  <si>
    <t>- Quote-part de subventions d'investissement virées au résultat</t>
  </si>
  <si>
    <t>Variation de trésorerie calculée (TA10 + TA20 + TA30)</t>
  </si>
  <si>
    <t>Variation de trésorerie selon bilan</t>
  </si>
  <si>
    <t>Ecart TA40 - TA41 à investiguer</t>
  </si>
  <si>
    <t>Capacité d'autofinancement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</si>
</sst>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9">
    <xf numFmtId="0" fontId="0" fillId="0" borderId="0" xfId="0"/>
    <xf numFmtId="0" fontId="0" fillId="0" borderId="3" xfId="0" applyBorder="1" applyAlignment="1">
      <alignment horizontal="left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0" fillId="0" borderId="5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0" fillId="0" borderId="3" xfId="0" applyBorder="1" applyAlignment="1"/>
    <xf numFmtId="0" fontId="0" fillId="0" borderId="3" xfId="0" quotePrefix="1" applyBorder="1" applyAlignment="1">
      <alignment horizontal="left"/>
    </xf>
    <xf numFmtId="0" fontId="1" fillId="0" borderId="3" xfId="0" applyFont="1" applyBorder="1" applyAlignment="1"/>
    <xf numFmtId="0" fontId="1" fillId="2" borderId="6" xfId="0" applyFont="1" applyFill="1" applyBorder="1" applyAlignment="1"/>
    <xf numFmtId="0" fontId="1" fillId="2" borderId="2" xfId="0" applyFont="1" applyFill="1" applyBorder="1" applyAlignment="1"/>
    <xf numFmtId="0" fontId="0" fillId="0" borderId="3" xfId="0" quotePrefix="1" applyBorder="1" applyAlignment="1"/>
    <xf numFmtId="0" fontId="0" fillId="0" borderId="8" xfId="0" applyBorder="1" applyAlignment="1"/>
    <xf numFmtId="0" fontId="0" fillId="0" borderId="4" xfId="0" applyBorder="1" applyAlignment="1"/>
    <xf numFmtId="0" fontId="0" fillId="0" borderId="9" xfId="0" applyFill="1" applyBorder="1" applyAlignment="1"/>
    <xf numFmtId="0" fontId="0" fillId="0" borderId="1" xfId="0" applyFill="1" applyBorder="1" applyAlignment="1"/>
    <xf numFmtId="0" fontId="0" fillId="0" borderId="0" xfId="0" applyAlignment="1"/>
    <xf numFmtId="43" fontId="0" fillId="0" borderId="0" xfId="1" applyFont="1"/>
    <xf numFmtId="43" fontId="1" fillId="0" borderId="0" xfId="1" applyFont="1"/>
    <xf numFmtId="43" fontId="1" fillId="2" borderId="1" xfId="1" applyFont="1" applyFill="1" applyBorder="1"/>
    <xf numFmtId="43" fontId="1" fillId="2" borderId="2" xfId="1" applyFont="1" applyFill="1" applyBorder="1"/>
    <xf numFmtId="43" fontId="0" fillId="0" borderId="16" xfId="1" applyFont="1" applyBorder="1"/>
    <xf numFmtId="43" fontId="0" fillId="0" borderId="0" xfId="1" applyFont="1" applyBorder="1" applyAlignment="1"/>
    <xf numFmtId="43" fontId="0" fillId="0" borderId="0" xfId="1" quotePrefix="1" applyFont="1" applyBorder="1" applyAlignment="1">
      <alignment horizontal="left"/>
    </xf>
    <xf numFmtId="43" fontId="0" fillId="0" borderId="0" xfId="1" applyFont="1" applyBorder="1" applyAlignment="1">
      <alignment horizontal="left"/>
    </xf>
    <xf numFmtId="43" fontId="0" fillId="0" borderId="0" xfId="1" quotePrefix="1" applyFont="1" applyBorder="1" applyAlignment="1"/>
    <xf numFmtId="43" fontId="0" fillId="0" borderId="10" xfId="1" applyFont="1" applyBorder="1" applyAlignment="1"/>
    <xf numFmtId="43" fontId="0" fillId="0" borderId="11" xfId="1" applyFont="1" applyBorder="1" applyAlignment="1"/>
    <xf numFmtId="43" fontId="0" fillId="0" borderId="12" xfId="1" applyFont="1" applyBorder="1" applyAlignment="1"/>
    <xf numFmtId="43" fontId="0" fillId="0" borderId="13" xfId="1" applyFont="1" applyBorder="1" applyAlignment="1"/>
    <xf numFmtId="43" fontId="0" fillId="0" borderId="0" xfId="0" applyNumberFormat="1"/>
    <xf numFmtId="43" fontId="0" fillId="0" borderId="0" xfId="1" quotePrefix="1" applyFont="1" applyFill="1" applyBorder="1" applyAlignment="1"/>
    <xf numFmtId="0" fontId="3" fillId="0" borderId="0" xfId="0" applyFont="1" applyAlignment="1"/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/>
    </xf>
    <xf numFmtId="43" fontId="1" fillId="2" borderId="14" xfId="1" applyFont="1" applyFill="1" applyBorder="1"/>
    <xf numFmtId="43" fontId="1" fillId="2" borderId="10" xfId="1" applyFont="1" applyFill="1" applyBorder="1"/>
    <xf numFmtId="43" fontId="0" fillId="0" borderId="11" xfId="1" applyFont="1" applyBorder="1"/>
    <xf numFmtId="43" fontId="0" fillId="0" borderId="15" xfId="1" applyFont="1" applyBorder="1"/>
    <xf numFmtId="43" fontId="0" fillId="0" borderId="3" xfId="1" applyFont="1" applyBorder="1"/>
    <xf numFmtId="43" fontId="0" fillId="0" borderId="2" xfId="1" applyFont="1" applyBorder="1"/>
    <xf numFmtId="43" fontId="0" fillId="0" borderId="4" xfId="1" applyFont="1" applyBorder="1"/>
    <xf numFmtId="164" fontId="0" fillId="0" borderId="0" xfId="0" applyNumberFormat="1"/>
    <xf numFmtId="43" fontId="0" fillId="3" borderId="3" xfId="1" applyFont="1" applyFill="1" applyBorder="1"/>
    <xf numFmtId="43" fontId="1" fillId="3" borderId="3" xfId="1" applyFont="1" applyFill="1" applyBorder="1"/>
    <xf numFmtId="43" fontId="1" fillId="3" borderId="1" xfId="1" applyFont="1" applyFill="1" applyBorder="1"/>
    <xf numFmtId="43" fontId="1" fillId="3" borderId="2" xfId="1" applyFont="1" applyFill="1" applyBorder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D8A2D-1BE9-45BC-B804-755006BA2DCA}">
  <dimension ref="A1:B31"/>
  <sheetViews>
    <sheetView tabSelected="1" workbookViewId="0">
      <selection activeCell="B10" sqref="B10"/>
    </sheetView>
  </sheetViews>
  <sheetFormatPr baseColWidth="10" defaultRowHeight="14.5" x14ac:dyDescent="0.35"/>
  <cols>
    <col min="1" max="1" width="10.81640625" style="17"/>
    <col min="2" max="2" width="76.36328125" style="17" bestFit="1" customWidth="1"/>
  </cols>
  <sheetData>
    <row r="1" spans="1:2" x14ac:dyDescent="0.35">
      <c r="A1" s="4" t="s">
        <v>61</v>
      </c>
      <c r="B1" s="5" t="s">
        <v>62</v>
      </c>
    </row>
    <row r="2" spans="1:2" x14ac:dyDescent="0.35">
      <c r="A2" s="3" t="s">
        <v>11</v>
      </c>
      <c r="B2" s="2" t="s">
        <v>0</v>
      </c>
    </row>
    <row r="3" spans="1:2" x14ac:dyDescent="0.35">
      <c r="A3" s="6" t="s">
        <v>12</v>
      </c>
      <c r="B3" s="7" t="s">
        <v>10</v>
      </c>
    </row>
    <row r="4" spans="1:2" x14ac:dyDescent="0.35">
      <c r="A4" s="6" t="s">
        <v>13</v>
      </c>
      <c r="B4" s="7" t="s">
        <v>7</v>
      </c>
    </row>
    <row r="5" spans="1:2" x14ac:dyDescent="0.35">
      <c r="A5" s="1" t="s">
        <v>33</v>
      </c>
      <c r="B5" s="8" t="s">
        <v>79</v>
      </c>
    </row>
    <row r="6" spans="1:2" x14ac:dyDescent="0.35">
      <c r="A6" s="1" t="s">
        <v>34</v>
      </c>
      <c r="B6" s="8" t="s">
        <v>80</v>
      </c>
    </row>
    <row r="7" spans="1:2" x14ac:dyDescent="0.35">
      <c r="A7" s="1" t="s">
        <v>35</v>
      </c>
      <c r="B7" s="8" t="s">
        <v>32</v>
      </c>
    </row>
    <row r="8" spans="1:2" x14ac:dyDescent="0.35">
      <c r="A8" s="1" t="s">
        <v>36</v>
      </c>
      <c r="B8" s="8" t="s">
        <v>81</v>
      </c>
    </row>
    <row r="9" spans="1:2" x14ac:dyDescent="0.35">
      <c r="A9" s="9" t="s">
        <v>14</v>
      </c>
      <c r="B9" s="9" t="s">
        <v>85</v>
      </c>
    </row>
    <row r="10" spans="1:2" x14ac:dyDescent="0.35">
      <c r="A10" s="1" t="s">
        <v>15</v>
      </c>
      <c r="B10" s="1" t="s">
        <v>29</v>
      </c>
    </row>
    <row r="11" spans="1:2" x14ac:dyDescent="0.35">
      <c r="A11" s="1" t="s">
        <v>38</v>
      </c>
      <c r="B11" s="8" t="s">
        <v>43</v>
      </c>
    </row>
    <row r="12" spans="1:2" x14ac:dyDescent="0.35">
      <c r="A12" s="1" t="s">
        <v>39</v>
      </c>
      <c r="B12" s="8" t="s">
        <v>44</v>
      </c>
    </row>
    <row r="13" spans="1:2" x14ac:dyDescent="0.35">
      <c r="A13" s="1" t="s">
        <v>40</v>
      </c>
      <c r="B13" s="8" t="s">
        <v>45</v>
      </c>
    </row>
    <row r="14" spans="1:2" x14ac:dyDescent="0.35">
      <c r="A14" s="1" t="s">
        <v>41</v>
      </c>
      <c r="B14" s="8" t="s">
        <v>46</v>
      </c>
    </row>
    <row r="15" spans="1:2" x14ac:dyDescent="0.35">
      <c r="A15" s="1" t="s">
        <v>42</v>
      </c>
      <c r="B15" s="8" t="s">
        <v>47</v>
      </c>
    </row>
    <row r="16" spans="1:2" x14ac:dyDescent="0.35">
      <c r="A16" s="10" t="s">
        <v>16</v>
      </c>
      <c r="B16" s="11" t="s">
        <v>2</v>
      </c>
    </row>
    <row r="17" spans="1:2" x14ac:dyDescent="0.35">
      <c r="A17" s="6" t="s">
        <v>17</v>
      </c>
      <c r="B17" s="12" t="s">
        <v>48</v>
      </c>
    </row>
    <row r="18" spans="1:2" x14ac:dyDescent="0.35">
      <c r="A18" s="6" t="s">
        <v>18</v>
      </c>
      <c r="B18" s="12" t="s">
        <v>49</v>
      </c>
    </row>
    <row r="19" spans="1:2" x14ac:dyDescent="0.35">
      <c r="A19" s="6" t="s">
        <v>30</v>
      </c>
      <c r="B19" s="12" t="s">
        <v>50</v>
      </c>
    </row>
    <row r="20" spans="1:2" x14ac:dyDescent="0.35">
      <c r="A20" s="6" t="s">
        <v>52</v>
      </c>
      <c r="B20" s="12" t="s">
        <v>51</v>
      </c>
    </row>
    <row r="21" spans="1:2" x14ac:dyDescent="0.35">
      <c r="A21" s="6" t="s">
        <v>70</v>
      </c>
      <c r="B21" s="12" t="s">
        <v>71</v>
      </c>
    </row>
    <row r="22" spans="1:2" x14ac:dyDescent="0.35">
      <c r="A22" s="10" t="s">
        <v>19</v>
      </c>
      <c r="B22" s="11" t="s">
        <v>3</v>
      </c>
    </row>
    <row r="23" spans="1:2" x14ac:dyDescent="0.35">
      <c r="A23" s="6" t="s">
        <v>20</v>
      </c>
      <c r="B23" s="12" t="s">
        <v>54</v>
      </c>
    </row>
    <row r="24" spans="1:2" x14ac:dyDescent="0.35">
      <c r="A24" s="6" t="s">
        <v>21</v>
      </c>
      <c r="B24" s="12" t="s">
        <v>53</v>
      </c>
    </row>
    <row r="25" spans="1:2" x14ac:dyDescent="0.35">
      <c r="A25" s="6" t="s">
        <v>22</v>
      </c>
      <c r="B25" s="12" t="s">
        <v>60</v>
      </c>
    </row>
    <row r="26" spans="1:2" x14ac:dyDescent="0.35">
      <c r="A26" s="6" t="s">
        <v>23</v>
      </c>
      <c r="B26" s="12" t="s">
        <v>55</v>
      </c>
    </row>
    <row r="27" spans="1:2" x14ac:dyDescent="0.35">
      <c r="A27" s="6" t="s">
        <v>58</v>
      </c>
      <c r="B27" s="12" t="s">
        <v>56</v>
      </c>
    </row>
    <row r="28" spans="1:2" x14ac:dyDescent="0.35">
      <c r="A28" s="6" t="s">
        <v>59</v>
      </c>
      <c r="B28" s="12" t="s">
        <v>57</v>
      </c>
    </row>
    <row r="29" spans="1:2" x14ac:dyDescent="0.35">
      <c r="A29" s="10" t="s">
        <v>24</v>
      </c>
      <c r="B29" s="11" t="s">
        <v>82</v>
      </c>
    </row>
    <row r="30" spans="1:2" x14ac:dyDescent="0.35">
      <c r="A30" s="13" t="s">
        <v>25</v>
      </c>
      <c r="B30" s="14" t="s">
        <v>83</v>
      </c>
    </row>
    <row r="31" spans="1:2" x14ac:dyDescent="0.35">
      <c r="A31" s="15" t="s">
        <v>26</v>
      </c>
      <c r="B31" s="16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99D8F-8276-4616-A3F1-4952EF20A42F}">
  <dimension ref="A1:K70"/>
  <sheetViews>
    <sheetView workbookViewId="0">
      <selection activeCell="G33" sqref="G33"/>
    </sheetView>
  </sheetViews>
  <sheetFormatPr baseColWidth="10" defaultRowHeight="14.5" x14ac:dyDescent="0.35"/>
  <cols>
    <col min="1" max="1" width="10.81640625" style="17"/>
    <col min="2" max="2" width="76.36328125" style="17" bestFit="1" customWidth="1"/>
    <col min="3" max="4" width="15.36328125" style="17" customWidth="1"/>
    <col min="5" max="6" width="17.7265625" style="17" customWidth="1"/>
    <col min="7" max="7" width="13.81640625" bestFit="1" customWidth="1"/>
    <col min="9" max="11" width="14.26953125" bestFit="1" customWidth="1"/>
  </cols>
  <sheetData>
    <row r="1" spans="1:11" ht="18.5" x14ac:dyDescent="0.45">
      <c r="A1" s="33">
        <v>2015</v>
      </c>
    </row>
    <row r="2" spans="1:11" ht="29" x14ac:dyDescent="0.35">
      <c r="A2" s="36" t="s">
        <v>61</v>
      </c>
      <c r="B2" s="36" t="s">
        <v>62</v>
      </c>
      <c r="C2" s="34" t="s">
        <v>63</v>
      </c>
      <c r="D2" s="35" t="s">
        <v>64</v>
      </c>
      <c r="E2" s="35" t="s">
        <v>65</v>
      </c>
      <c r="F2" s="35" t="s">
        <v>68</v>
      </c>
    </row>
    <row r="3" spans="1:11" x14ac:dyDescent="0.35">
      <c r="A3" s="3" t="s">
        <v>11</v>
      </c>
      <c r="B3" s="2" t="s">
        <v>0</v>
      </c>
      <c r="C3" s="20">
        <f>+C4+C5</f>
        <v>5663284.0300000003</v>
      </c>
      <c r="D3" s="20">
        <f>+D4+D5</f>
        <v>3766883.88</v>
      </c>
      <c r="E3" s="20">
        <f>+E4+E5</f>
        <v>1896400.15</v>
      </c>
      <c r="F3" s="37"/>
      <c r="G3" s="20">
        <f>+G4+G5+G11</f>
        <v>1590463.48</v>
      </c>
    </row>
    <row r="4" spans="1:11" x14ac:dyDescent="0.35">
      <c r="A4" s="6" t="s">
        <v>12</v>
      </c>
      <c r="B4" s="7" t="s">
        <v>10</v>
      </c>
      <c r="C4" s="23">
        <v>4512200.58</v>
      </c>
      <c r="D4" s="23">
        <v>3766883.88</v>
      </c>
      <c r="E4" s="23">
        <v>745316.7</v>
      </c>
      <c r="F4" s="23" t="s">
        <v>67</v>
      </c>
      <c r="G4" s="46">
        <f>-E4</f>
        <v>-745316.7</v>
      </c>
      <c r="H4" t="s">
        <v>77</v>
      </c>
    </row>
    <row r="5" spans="1:11" x14ac:dyDescent="0.35">
      <c r="A5" s="6" t="s">
        <v>13</v>
      </c>
      <c r="B5" s="7" t="s">
        <v>7</v>
      </c>
      <c r="C5" s="19">
        <f t="shared" ref="C5:E5" si="0">SUM(C6:C9)</f>
        <v>1151083.45</v>
      </c>
      <c r="D5" s="19">
        <f t="shared" si="0"/>
        <v>0</v>
      </c>
      <c r="E5" s="19">
        <f t="shared" si="0"/>
        <v>1151083.45</v>
      </c>
      <c r="F5" s="19" t="s">
        <v>69</v>
      </c>
      <c r="G5" s="46">
        <f>SUM(G6:G9)</f>
        <v>1151083.45</v>
      </c>
      <c r="H5" t="s">
        <v>77</v>
      </c>
    </row>
    <row r="6" spans="1:11" x14ac:dyDescent="0.35">
      <c r="A6" s="1" t="s">
        <v>33</v>
      </c>
      <c r="B6" s="8" t="s">
        <v>37</v>
      </c>
      <c r="C6" s="24">
        <v>1151083.45</v>
      </c>
      <c r="D6" s="24">
        <v>0</v>
      </c>
      <c r="E6" s="23">
        <v>1151083.45</v>
      </c>
      <c r="F6" s="23" t="s">
        <v>69</v>
      </c>
      <c r="G6" s="45">
        <f>+E6</f>
        <v>1151083.45</v>
      </c>
      <c r="H6" t="s">
        <v>77</v>
      </c>
    </row>
    <row r="7" spans="1:11" x14ac:dyDescent="0.35">
      <c r="A7" s="1" t="s">
        <v>34</v>
      </c>
      <c r="B7" s="1" t="s">
        <v>1</v>
      </c>
      <c r="C7" s="25"/>
      <c r="D7" s="25"/>
      <c r="E7" s="25"/>
      <c r="F7" s="25" t="s">
        <v>69</v>
      </c>
      <c r="G7" s="41"/>
      <c r="H7" t="s">
        <v>77</v>
      </c>
    </row>
    <row r="8" spans="1:11" x14ac:dyDescent="0.35">
      <c r="A8" s="1" t="s">
        <v>35</v>
      </c>
      <c r="B8" s="8" t="s">
        <v>32</v>
      </c>
      <c r="C8" s="24"/>
      <c r="D8" s="24"/>
      <c r="E8" s="24"/>
      <c r="F8" s="24" t="s">
        <v>69</v>
      </c>
      <c r="G8" s="41"/>
      <c r="H8" t="s">
        <v>77</v>
      </c>
    </row>
    <row r="9" spans="1:11" x14ac:dyDescent="0.35">
      <c r="A9" s="1" t="s">
        <v>36</v>
      </c>
      <c r="B9" s="8" t="s">
        <v>31</v>
      </c>
      <c r="C9" s="24"/>
      <c r="D9" s="24"/>
      <c r="E9" s="24"/>
      <c r="F9" s="24" t="s">
        <v>69</v>
      </c>
      <c r="G9" s="41"/>
      <c r="H9" t="s">
        <v>77</v>
      </c>
    </row>
    <row r="10" spans="1:11" x14ac:dyDescent="0.35">
      <c r="A10" s="9" t="s">
        <v>14</v>
      </c>
      <c r="B10" s="9" t="s">
        <v>28</v>
      </c>
      <c r="C10" s="19">
        <f t="shared" ref="C10:E10" si="1">+C4+C5</f>
        <v>5663284.0300000003</v>
      </c>
      <c r="D10" s="19">
        <f t="shared" si="1"/>
        <v>3766883.88</v>
      </c>
      <c r="E10" s="19">
        <f t="shared" si="1"/>
        <v>1896400.15</v>
      </c>
      <c r="F10" s="19"/>
      <c r="G10" s="46">
        <f>+G4+G5</f>
        <v>405766.75</v>
      </c>
    </row>
    <row r="11" spans="1:11" x14ac:dyDescent="0.35">
      <c r="A11" s="1" t="s">
        <v>15</v>
      </c>
      <c r="B11" s="1" t="s">
        <v>29</v>
      </c>
      <c r="C11" s="19">
        <f t="shared" ref="C11:E11" si="2">SUM(C12:C16)</f>
        <v>13730308.34</v>
      </c>
      <c r="D11" s="19">
        <f t="shared" si="2"/>
        <v>14915005.07</v>
      </c>
      <c r="E11" s="19">
        <f t="shared" si="2"/>
        <v>-1184696.73</v>
      </c>
      <c r="F11" s="19"/>
      <c r="G11" s="46">
        <f>SUM(G12:G16)</f>
        <v>1184696.73</v>
      </c>
    </row>
    <row r="12" spans="1:11" x14ac:dyDescent="0.35">
      <c r="A12" s="1" t="s">
        <v>38</v>
      </c>
      <c r="B12" s="8" t="s">
        <v>43</v>
      </c>
      <c r="C12" s="24"/>
      <c r="D12" s="24"/>
      <c r="E12" s="24"/>
      <c r="F12" s="24" t="s">
        <v>67</v>
      </c>
      <c r="G12" s="41"/>
      <c r="H12" t="s">
        <v>78</v>
      </c>
    </row>
    <row r="13" spans="1:11" x14ac:dyDescent="0.35">
      <c r="A13" s="1" t="s">
        <v>39</v>
      </c>
      <c r="B13" s="8" t="s">
        <v>44</v>
      </c>
      <c r="C13" s="24">
        <v>4118021.4</v>
      </c>
      <c r="D13" s="24">
        <v>4093861.32</v>
      </c>
      <c r="E13" s="24">
        <v>24160.080000000002</v>
      </c>
      <c r="F13" s="24" t="s">
        <v>67</v>
      </c>
      <c r="G13" s="45">
        <f>-E13</f>
        <v>-24160.080000000002</v>
      </c>
      <c r="H13" t="s">
        <v>78</v>
      </c>
      <c r="I13" s="44">
        <f>C13-D13</f>
        <v>24160.080000000075</v>
      </c>
      <c r="K13" s="44">
        <f>I13*-1</f>
        <v>-24160.080000000075</v>
      </c>
    </row>
    <row r="14" spans="1:11" x14ac:dyDescent="0.35">
      <c r="A14" s="1" t="s">
        <v>40</v>
      </c>
      <c r="B14" s="8" t="s">
        <v>45</v>
      </c>
      <c r="C14" s="24">
        <v>1965955.44</v>
      </c>
      <c r="D14" s="24">
        <v>2075890.15</v>
      </c>
      <c r="E14" s="24">
        <v>-109934.71</v>
      </c>
      <c r="F14" s="24" t="s">
        <v>67</v>
      </c>
      <c r="G14" s="45">
        <f>-E14</f>
        <v>109934.71</v>
      </c>
      <c r="H14" t="s">
        <v>78</v>
      </c>
      <c r="I14" s="44">
        <f>C14-D14</f>
        <v>-109934.70999999996</v>
      </c>
      <c r="K14" s="44">
        <f>I14*-1</f>
        <v>109934.70999999996</v>
      </c>
    </row>
    <row r="15" spans="1:11" x14ac:dyDescent="0.35">
      <c r="A15" s="1" t="s">
        <v>41</v>
      </c>
      <c r="B15" s="8" t="s">
        <v>46</v>
      </c>
      <c r="C15" s="24"/>
      <c r="D15" s="24"/>
      <c r="E15" s="24"/>
      <c r="F15" s="24" t="s">
        <v>67</v>
      </c>
      <c r="G15" s="45">
        <f>-E15</f>
        <v>0</v>
      </c>
      <c r="H15" t="s">
        <v>78</v>
      </c>
    </row>
    <row r="16" spans="1:11" x14ac:dyDescent="0.35">
      <c r="A16" s="1" t="s">
        <v>42</v>
      </c>
      <c r="B16" s="8" t="s">
        <v>47</v>
      </c>
      <c r="C16" s="24">
        <v>7646331.5</v>
      </c>
      <c r="D16" s="24">
        <v>8745253.5999999996</v>
      </c>
      <c r="E16" s="24">
        <v>-1098922.1000000001</v>
      </c>
      <c r="F16" s="24" t="s">
        <v>67</v>
      </c>
      <c r="G16" s="45">
        <f>-E16</f>
        <v>1098922.1000000001</v>
      </c>
      <c r="H16" t="s">
        <v>78</v>
      </c>
      <c r="I16" s="44">
        <f>C16-D16</f>
        <v>-1098922.0999999996</v>
      </c>
      <c r="K16" s="44">
        <f>I16*-1</f>
        <v>1098922.0999999996</v>
      </c>
    </row>
    <row r="17" spans="1:10" x14ac:dyDescent="0.35">
      <c r="A17" s="10" t="s">
        <v>16</v>
      </c>
      <c r="B17" s="11" t="s">
        <v>9</v>
      </c>
      <c r="C17" s="20">
        <f t="shared" ref="C17:E17" si="3">SUM(C18:C22)</f>
        <v>110000</v>
      </c>
      <c r="D17" s="20">
        <f t="shared" si="3"/>
        <v>0</v>
      </c>
      <c r="E17" s="20">
        <f t="shared" si="3"/>
        <v>110000</v>
      </c>
      <c r="F17" s="37"/>
      <c r="G17" s="47">
        <f>SUM(G18:G22)</f>
        <v>-110000</v>
      </c>
    </row>
    <row r="18" spans="1:10" x14ac:dyDescent="0.35">
      <c r="A18" s="6" t="s">
        <v>17</v>
      </c>
      <c r="B18" s="12" t="s">
        <v>48</v>
      </c>
      <c r="C18" s="26">
        <v>110000</v>
      </c>
      <c r="D18" s="26">
        <v>0</v>
      </c>
      <c r="E18" s="26">
        <v>110000</v>
      </c>
      <c r="F18" s="26" t="s">
        <v>67</v>
      </c>
      <c r="G18" s="45">
        <v>-110000</v>
      </c>
      <c r="H18" t="s">
        <v>78</v>
      </c>
    </row>
    <row r="19" spans="1:10" x14ac:dyDescent="0.35">
      <c r="A19" s="6" t="s">
        <v>18</v>
      </c>
      <c r="B19" s="12" t="s">
        <v>49</v>
      </c>
      <c r="C19" s="26"/>
      <c r="D19" s="26"/>
      <c r="E19" s="26"/>
      <c r="F19" s="26" t="s">
        <v>67</v>
      </c>
      <c r="G19" s="41"/>
      <c r="H19" t="s">
        <v>78</v>
      </c>
    </row>
    <row r="20" spans="1:10" x14ac:dyDescent="0.35">
      <c r="A20" s="6" t="s">
        <v>30</v>
      </c>
      <c r="B20" s="12" t="s">
        <v>50</v>
      </c>
      <c r="C20" s="26"/>
      <c r="D20" s="26"/>
      <c r="E20" s="26"/>
      <c r="F20" s="26" t="s">
        <v>67</v>
      </c>
      <c r="G20" s="41"/>
      <c r="H20" t="s">
        <v>78</v>
      </c>
    </row>
    <row r="21" spans="1:10" x14ac:dyDescent="0.35">
      <c r="A21" s="6" t="s">
        <v>52</v>
      </c>
      <c r="B21" s="12" t="s">
        <v>72</v>
      </c>
      <c r="C21" s="26"/>
      <c r="D21" s="26"/>
      <c r="E21" s="26"/>
      <c r="F21" s="26" t="s">
        <v>67</v>
      </c>
      <c r="G21" s="41"/>
      <c r="H21" t="s">
        <v>78</v>
      </c>
    </row>
    <row r="22" spans="1:10" x14ac:dyDescent="0.35">
      <c r="A22" s="6" t="s">
        <v>70</v>
      </c>
      <c r="B22" s="12" t="s">
        <v>71</v>
      </c>
      <c r="C22" s="26"/>
      <c r="D22" s="26"/>
      <c r="E22" s="26"/>
      <c r="F22" s="26" t="s">
        <v>67</v>
      </c>
      <c r="G22" s="41"/>
      <c r="H22" t="s">
        <v>78</v>
      </c>
    </row>
    <row r="23" spans="1:10" x14ac:dyDescent="0.35">
      <c r="A23" s="10" t="s">
        <v>19</v>
      </c>
      <c r="B23" s="11" t="s">
        <v>3</v>
      </c>
      <c r="C23" s="20">
        <f t="shared" ref="C23:E23" si="4">SUM(C24:C29)</f>
        <v>1455954.5</v>
      </c>
      <c r="D23" s="20">
        <f t="shared" si="4"/>
        <v>7231.07</v>
      </c>
      <c r="E23" s="20">
        <f t="shared" si="4"/>
        <v>1448723.43</v>
      </c>
      <c r="F23" s="37"/>
      <c r="G23" s="47">
        <f>SUM(G24:G29)</f>
        <v>-1448723.43</v>
      </c>
    </row>
    <row r="24" spans="1:10" x14ac:dyDescent="0.35">
      <c r="A24" s="6" t="s">
        <v>20</v>
      </c>
      <c r="B24" s="12" t="s">
        <v>54</v>
      </c>
      <c r="C24" s="26"/>
      <c r="D24" s="26"/>
      <c r="E24" s="26"/>
      <c r="F24" s="26" t="s">
        <v>67</v>
      </c>
      <c r="G24" s="41"/>
      <c r="H24" t="s">
        <v>78</v>
      </c>
    </row>
    <row r="25" spans="1:10" x14ac:dyDescent="0.35">
      <c r="A25" s="6" t="s">
        <v>21</v>
      </c>
      <c r="B25" s="12" t="s">
        <v>53</v>
      </c>
      <c r="C25" s="26"/>
      <c r="D25" s="26"/>
      <c r="E25" s="26"/>
      <c r="F25" s="26" t="s">
        <v>67</v>
      </c>
      <c r="G25" s="41"/>
      <c r="H25" t="s">
        <v>78</v>
      </c>
    </row>
    <row r="26" spans="1:10" x14ac:dyDescent="0.35">
      <c r="A26" s="6" t="s">
        <v>22</v>
      </c>
      <c r="B26" s="12" t="s">
        <v>60</v>
      </c>
      <c r="C26" s="26"/>
      <c r="D26" s="26"/>
      <c r="E26" s="26"/>
      <c r="F26" s="26"/>
      <c r="G26" s="41"/>
      <c r="H26" t="s">
        <v>78</v>
      </c>
    </row>
    <row r="27" spans="1:10" x14ac:dyDescent="0.35">
      <c r="A27" s="6" t="s">
        <v>23</v>
      </c>
      <c r="B27" s="12" t="s">
        <v>55</v>
      </c>
      <c r="C27" s="26">
        <v>0</v>
      </c>
      <c r="D27" s="26">
        <v>7231.07</v>
      </c>
      <c r="E27" s="26">
        <v>-7231.07</v>
      </c>
      <c r="F27" s="26" t="s">
        <v>67</v>
      </c>
      <c r="G27" s="45">
        <f>-E27</f>
        <v>7231.07</v>
      </c>
      <c r="H27" t="s">
        <v>78</v>
      </c>
    </row>
    <row r="28" spans="1:10" x14ac:dyDescent="0.35">
      <c r="A28" s="6" t="s">
        <v>58</v>
      </c>
      <c r="B28" s="12" t="s">
        <v>56</v>
      </c>
      <c r="C28" s="26">
        <v>1455954.5</v>
      </c>
      <c r="D28" s="26">
        <v>0</v>
      </c>
      <c r="E28" s="26">
        <v>1455954.5</v>
      </c>
      <c r="F28" s="26" t="s">
        <v>67</v>
      </c>
      <c r="G28" s="45">
        <f>-E28</f>
        <v>-1455954.5</v>
      </c>
      <c r="H28" t="s">
        <v>78</v>
      </c>
      <c r="J28" t="s">
        <v>75</v>
      </c>
    </row>
    <row r="29" spans="1:10" x14ac:dyDescent="0.35">
      <c r="A29" s="6" t="s">
        <v>59</v>
      </c>
      <c r="B29" s="12" t="s">
        <v>57</v>
      </c>
      <c r="C29" s="26"/>
      <c r="D29" s="26"/>
      <c r="E29" s="26"/>
      <c r="F29" s="26"/>
      <c r="G29" s="41"/>
      <c r="H29" t="s">
        <v>78</v>
      </c>
      <c r="J29" t="s">
        <v>76</v>
      </c>
    </row>
    <row r="30" spans="1:10" x14ac:dyDescent="0.35">
      <c r="A30" s="10" t="s">
        <v>24</v>
      </c>
      <c r="B30" s="11" t="s">
        <v>4</v>
      </c>
      <c r="C30" s="21">
        <f t="shared" ref="C30:E30" si="5">+C3+C17+C23</f>
        <v>7229238.5300000003</v>
      </c>
      <c r="D30" s="21">
        <f t="shared" si="5"/>
        <v>3774114.9499999997</v>
      </c>
      <c r="E30" s="21">
        <f t="shared" si="5"/>
        <v>3455123.58</v>
      </c>
      <c r="F30" s="38"/>
      <c r="G30" s="48">
        <f>+G3+G17+G23</f>
        <v>31740.050000000047</v>
      </c>
      <c r="J30" s="44">
        <f>G32-G30</f>
        <v>1162968.23</v>
      </c>
    </row>
    <row r="31" spans="1:10" x14ac:dyDescent="0.35">
      <c r="A31" s="6" t="s">
        <v>25</v>
      </c>
      <c r="B31" s="7" t="s">
        <v>5</v>
      </c>
      <c r="C31" s="27">
        <v>1162968.23</v>
      </c>
      <c r="D31" s="28">
        <v>0</v>
      </c>
      <c r="E31" s="28">
        <v>1162968.23</v>
      </c>
      <c r="F31" s="28" t="s">
        <v>69</v>
      </c>
      <c r="G31" s="42">
        <f>+E31</f>
        <v>1162968.23</v>
      </c>
    </row>
    <row r="32" spans="1:10" x14ac:dyDescent="0.35">
      <c r="A32" s="13" t="s">
        <v>26</v>
      </c>
      <c r="B32" s="14" t="s">
        <v>6</v>
      </c>
      <c r="C32" s="29">
        <v>5379407.2000000002</v>
      </c>
      <c r="D32" s="30">
        <v>4184698.92</v>
      </c>
      <c r="E32" s="30">
        <v>1194708.28</v>
      </c>
      <c r="F32" s="30" t="s">
        <v>69</v>
      </c>
      <c r="G32" s="43">
        <f>+E32</f>
        <v>1194708.28</v>
      </c>
    </row>
    <row r="33" spans="1:11" x14ac:dyDescent="0.35">
      <c r="A33" s="15" t="s">
        <v>27</v>
      </c>
      <c r="B33" s="16" t="s">
        <v>8</v>
      </c>
      <c r="C33" s="22">
        <f t="shared" ref="C33:E33" si="6">+C32-C31</f>
        <v>4216438.9700000007</v>
      </c>
      <c r="D33" s="22">
        <f t="shared" si="6"/>
        <v>4184698.92</v>
      </c>
      <c r="E33" s="22">
        <f t="shared" si="6"/>
        <v>31740.050000000047</v>
      </c>
      <c r="F33" s="39"/>
      <c r="G33" s="21">
        <f>+G32-G31</f>
        <v>31740.050000000047</v>
      </c>
    </row>
    <row r="34" spans="1:11" x14ac:dyDescent="0.35">
      <c r="A34" s="15"/>
      <c r="B34" s="16" t="s">
        <v>66</v>
      </c>
      <c r="C34" s="22"/>
      <c r="D34" s="22"/>
      <c r="E34" s="22"/>
      <c r="F34" s="40"/>
      <c r="G34" s="20">
        <f>+G30-G33</f>
        <v>0</v>
      </c>
    </row>
    <row r="35" spans="1:11" x14ac:dyDescent="0.35">
      <c r="G35" s="31"/>
    </row>
    <row r="36" spans="1:11" x14ac:dyDescent="0.35">
      <c r="G36" s="18"/>
    </row>
    <row r="37" spans="1:11" ht="18.5" x14ac:dyDescent="0.45">
      <c r="A37" s="33">
        <v>2014</v>
      </c>
    </row>
    <row r="38" spans="1:11" ht="29" x14ac:dyDescent="0.35">
      <c r="A38" s="36" t="s">
        <v>61</v>
      </c>
      <c r="B38" s="36" t="s">
        <v>62</v>
      </c>
      <c r="C38" s="34" t="s">
        <v>63</v>
      </c>
      <c r="D38" s="35" t="s">
        <v>64</v>
      </c>
      <c r="E38" s="35" t="s">
        <v>65</v>
      </c>
      <c r="F38" s="35" t="s">
        <v>68</v>
      </c>
    </row>
    <row r="39" spans="1:11" x14ac:dyDescent="0.35">
      <c r="A39" s="3" t="s">
        <v>11</v>
      </c>
      <c r="B39" s="2" t="s">
        <v>0</v>
      </c>
      <c r="C39" s="20">
        <f>+C40+C41</f>
        <v>10556045.35</v>
      </c>
      <c r="D39" s="20">
        <f>+D40+D41</f>
        <v>9274879.6699999999</v>
      </c>
      <c r="E39" s="20">
        <f>+E40+E41</f>
        <v>1281165.68</v>
      </c>
      <c r="F39" s="37"/>
      <c r="G39" s="20">
        <f>+G40+G41+G47</f>
        <v>2464565.2999999998</v>
      </c>
    </row>
    <row r="40" spans="1:11" x14ac:dyDescent="0.35">
      <c r="A40" s="6" t="s">
        <v>12</v>
      </c>
      <c r="B40" s="7" t="s">
        <v>10</v>
      </c>
      <c r="C40" s="23">
        <v>8724548.6899999995</v>
      </c>
      <c r="D40" s="23">
        <v>8583489.9900000002</v>
      </c>
      <c r="E40" s="23">
        <v>141058.70000000001</v>
      </c>
      <c r="F40" s="23" t="s">
        <v>67</v>
      </c>
      <c r="G40" s="46">
        <f>-E40</f>
        <v>-141058.70000000001</v>
      </c>
      <c r="I40" s="44">
        <f>C40-D40</f>
        <v>141058.69999999925</v>
      </c>
      <c r="K40" s="44">
        <f>I40*-1</f>
        <v>-141058.69999999925</v>
      </c>
    </row>
    <row r="41" spans="1:11" x14ac:dyDescent="0.35">
      <c r="A41" s="6" t="s">
        <v>13</v>
      </c>
      <c r="B41" s="7" t="s">
        <v>7</v>
      </c>
      <c r="C41" s="19">
        <f t="shared" ref="C41" si="7">SUM(C42:C45)</f>
        <v>1831496.66</v>
      </c>
      <c r="D41" s="19">
        <f t="shared" ref="D41" si="8">SUM(D42:D45)</f>
        <v>691389.68</v>
      </c>
      <c r="E41" s="19">
        <f t="shared" ref="E41" si="9">SUM(E42:E45)</f>
        <v>1140106.98</v>
      </c>
      <c r="F41" s="19" t="s">
        <v>69</v>
      </c>
      <c r="G41" s="46">
        <f>SUM(G42:G45)</f>
        <v>1140106.98</v>
      </c>
      <c r="I41" s="44">
        <f t="shared" ref="I41:I52" si="10">C41-D41</f>
        <v>1140106.98</v>
      </c>
    </row>
    <row r="42" spans="1:11" x14ac:dyDescent="0.35">
      <c r="A42" s="1" t="s">
        <v>33</v>
      </c>
      <c r="B42" s="8" t="s">
        <v>37</v>
      </c>
      <c r="C42" s="24">
        <v>1704086.66</v>
      </c>
      <c r="D42" s="24">
        <v>563979.68000000005</v>
      </c>
      <c r="E42" s="23">
        <v>1140106.98</v>
      </c>
      <c r="F42" s="23" t="s">
        <v>69</v>
      </c>
      <c r="G42" s="41">
        <f>+E42</f>
        <v>1140106.98</v>
      </c>
      <c r="I42" s="44">
        <f t="shared" si="10"/>
        <v>1140106.98</v>
      </c>
    </row>
    <row r="43" spans="1:11" x14ac:dyDescent="0.35">
      <c r="A43" s="1" t="s">
        <v>34</v>
      </c>
      <c r="B43" s="1" t="s">
        <v>1</v>
      </c>
      <c r="C43" s="25">
        <v>127410</v>
      </c>
      <c r="D43" s="25">
        <v>127410</v>
      </c>
      <c r="E43" s="25">
        <v>0</v>
      </c>
      <c r="F43" s="25" t="s">
        <v>69</v>
      </c>
      <c r="G43" s="41"/>
      <c r="I43" s="44">
        <f t="shared" si="10"/>
        <v>0</v>
      </c>
    </row>
    <row r="44" spans="1:11" x14ac:dyDescent="0.35">
      <c r="A44" s="1" t="s">
        <v>35</v>
      </c>
      <c r="B44" s="8" t="s">
        <v>32</v>
      </c>
      <c r="C44" s="24"/>
      <c r="D44" s="24"/>
      <c r="E44" s="24"/>
      <c r="F44" s="24" t="s">
        <v>69</v>
      </c>
      <c r="G44" s="41"/>
      <c r="I44" s="44">
        <f t="shared" si="10"/>
        <v>0</v>
      </c>
    </row>
    <row r="45" spans="1:11" x14ac:dyDescent="0.35">
      <c r="A45" s="1" t="s">
        <v>36</v>
      </c>
      <c r="B45" s="8" t="s">
        <v>31</v>
      </c>
      <c r="C45" s="24"/>
      <c r="D45" s="24"/>
      <c r="E45" s="24"/>
      <c r="F45" s="24" t="s">
        <v>67</v>
      </c>
      <c r="G45" s="41"/>
      <c r="I45" s="44">
        <f t="shared" si="10"/>
        <v>0</v>
      </c>
    </row>
    <row r="46" spans="1:11" x14ac:dyDescent="0.35">
      <c r="A46" s="9" t="s">
        <v>14</v>
      </c>
      <c r="B46" s="9" t="s">
        <v>28</v>
      </c>
      <c r="C46" s="19">
        <f t="shared" ref="C46:E46" si="11">+C40+C41</f>
        <v>10556045.35</v>
      </c>
      <c r="D46" s="19">
        <f t="shared" si="11"/>
        <v>9274879.6699999999</v>
      </c>
      <c r="E46" s="19">
        <f t="shared" si="11"/>
        <v>1281165.68</v>
      </c>
      <c r="F46" s="19"/>
      <c r="G46" s="46">
        <f>+G40+G41</f>
        <v>999048.28</v>
      </c>
      <c r="I46" s="44">
        <f t="shared" si="10"/>
        <v>1281165.6799999997</v>
      </c>
    </row>
    <row r="47" spans="1:11" x14ac:dyDescent="0.35">
      <c r="A47" s="1" t="s">
        <v>15</v>
      </c>
      <c r="B47" s="1" t="s">
        <v>29</v>
      </c>
      <c r="C47" s="19">
        <f t="shared" ref="C47" si="12">SUM(C48:C52)</f>
        <v>14479282.66</v>
      </c>
      <c r="D47" s="19">
        <f t="shared" ref="D47" si="13">SUM(D48:D52)</f>
        <v>15944799.68</v>
      </c>
      <c r="E47" s="19">
        <f t="shared" ref="E47" si="14">SUM(E48:E52)</f>
        <v>-1465517.02</v>
      </c>
      <c r="F47" s="19"/>
      <c r="G47" s="46">
        <f>SUM(G48:G52)</f>
        <v>1465517.02</v>
      </c>
      <c r="I47" s="44">
        <f t="shared" si="10"/>
        <v>-1465517.0199999996</v>
      </c>
    </row>
    <row r="48" spans="1:11" x14ac:dyDescent="0.35">
      <c r="A48" s="1" t="s">
        <v>38</v>
      </c>
      <c r="B48" s="8" t="s">
        <v>43</v>
      </c>
      <c r="C48" s="24"/>
      <c r="D48" s="24"/>
      <c r="E48" s="24"/>
      <c r="F48" s="24" t="s">
        <v>67</v>
      </c>
      <c r="G48" s="41"/>
      <c r="I48" s="44">
        <f t="shared" si="10"/>
        <v>0</v>
      </c>
      <c r="K48" s="44">
        <f>I48*-1</f>
        <v>0</v>
      </c>
    </row>
    <row r="49" spans="1:11" x14ac:dyDescent="0.35">
      <c r="A49" s="1" t="s">
        <v>39</v>
      </c>
      <c r="B49" s="8" t="s">
        <v>44</v>
      </c>
      <c r="C49" s="24">
        <v>5953578.9299999997</v>
      </c>
      <c r="D49" s="24">
        <v>5512959.8899999997</v>
      </c>
      <c r="E49" s="24">
        <v>440619.04</v>
      </c>
      <c r="F49" s="24" t="s">
        <v>67</v>
      </c>
      <c r="G49" s="45">
        <f>-E49</f>
        <v>-440619.04</v>
      </c>
      <c r="I49" s="44">
        <f t="shared" si="10"/>
        <v>440619.04000000004</v>
      </c>
      <c r="K49" s="44">
        <f>I49*-1</f>
        <v>-440619.04000000004</v>
      </c>
    </row>
    <row r="50" spans="1:11" x14ac:dyDescent="0.35">
      <c r="A50" s="1" t="s">
        <v>40</v>
      </c>
      <c r="B50" s="8" t="s">
        <v>45</v>
      </c>
      <c r="C50" s="24">
        <v>2725237.96</v>
      </c>
      <c r="D50" s="24">
        <v>3285404.34</v>
      </c>
      <c r="E50" s="24">
        <v>-560166.38</v>
      </c>
      <c r="F50" s="24" t="s">
        <v>67</v>
      </c>
      <c r="G50" s="45">
        <f>-E50</f>
        <v>560166.38</v>
      </c>
      <c r="I50" s="44">
        <f t="shared" si="10"/>
        <v>-560166.37999999989</v>
      </c>
      <c r="K50" s="44">
        <f>I50*-1</f>
        <v>560166.37999999989</v>
      </c>
    </row>
    <row r="51" spans="1:11" x14ac:dyDescent="0.35">
      <c r="A51" s="1" t="s">
        <v>41</v>
      </c>
      <c r="B51" s="8" t="s">
        <v>46</v>
      </c>
      <c r="C51" s="24">
        <v>1349155.7</v>
      </c>
      <c r="D51" s="24">
        <v>1349155.7</v>
      </c>
      <c r="E51" s="24">
        <v>0</v>
      </c>
      <c r="F51" s="24" t="s">
        <v>67</v>
      </c>
      <c r="G51" s="45">
        <f>-E51</f>
        <v>0</v>
      </c>
      <c r="I51" s="44">
        <f t="shared" si="10"/>
        <v>0</v>
      </c>
      <c r="K51" s="44">
        <f>I51*-1</f>
        <v>0</v>
      </c>
    </row>
    <row r="52" spans="1:11" x14ac:dyDescent="0.35">
      <c r="A52" s="1" t="s">
        <v>42</v>
      </c>
      <c r="B52" s="8" t="s">
        <v>47</v>
      </c>
      <c r="C52" s="24">
        <v>4451310.07</v>
      </c>
      <c r="D52" s="24">
        <v>5797279.75</v>
      </c>
      <c r="E52" s="24">
        <v>-1345969.68</v>
      </c>
      <c r="F52" s="24" t="s">
        <v>67</v>
      </c>
      <c r="G52" s="45">
        <f>-E52</f>
        <v>1345969.68</v>
      </c>
      <c r="I52" s="44">
        <f t="shared" si="10"/>
        <v>-1345969.6799999997</v>
      </c>
      <c r="K52" s="44">
        <f>I52*-1</f>
        <v>1345969.6799999997</v>
      </c>
    </row>
    <row r="53" spans="1:11" x14ac:dyDescent="0.35">
      <c r="A53" s="10" t="s">
        <v>16</v>
      </c>
      <c r="B53" s="11" t="s">
        <v>9</v>
      </c>
      <c r="C53" s="20">
        <f t="shared" ref="C53" si="15">SUM(C54:C58)</f>
        <v>3803262.8899999997</v>
      </c>
      <c r="D53" s="20">
        <f t="shared" ref="D53" si="16">SUM(D54:D58)</f>
        <v>1043298.95</v>
      </c>
      <c r="E53" s="20">
        <f t="shared" ref="E53" si="17">SUM(E54:E58)</f>
        <v>2759963.94</v>
      </c>
      <c r="F53" s="37"/>
      <c r="G53" s="47">
        <f>SUM(G54:G58)</f>
        <v>-2759963.94</v>
      </c>
    </row>
    <row r="54" spans="1:11" x14ac:dyDescent="0.35">
      <c r="A54" s="6" t="s">
        <v>17</v>
      </c>
      <c r="B54" s="12" t="s">
        <v>48</v>
      </c>
      <c r="C54" s="26">
        <v>1340353.6100000001</v>
      </c>
      <c r="D54" s="26">
        <v>456261.09</v>
      </c>
      <c r="E54" s="26">
        <v>884092.52</v>
      </c>
      <c r="F54" s="26" t="s">
        <v>67</v>
      </c>
      <c r="G54" s="45">
        <f>-E54</f>
        <v>-884092.52</v>
      </c>
      <c r="I54" s="44">
        <f t="shared" ref="I54" si="18">C54-D54</f>
        <v>884092.52</v>
      </c>
      <c r="K54" s="44">
        <f>I54*-1</f>
        <v>-884092.52</v>
      </c>
    </row>
    <row r="55" spans="1:11" x14ac:dyDescent="0.35">
      <c r="A55" s="6" t="s">
        <v>18</v>
      </c>
      <c r="B55" s="12" t="s">
        <v>49</v>
      </c>
      <c r="C55" s="26">
        <v>0</v>
      </c>
      <c r="D55" s="26">
        <v>587037.86</v>
      </c>
      <c r="E55" s="26">
        <v>-587037.86</v>
      </c>
      <c r="F55" s="26" t="s">
        <v>67</v>
      </c>
      <c r="G55" s="45">
        <f>-E55</f>
        <v>587037.86</v>
      </c>
      <c r="I55" s="44">
        <f t="shared" ref="I55:I56" si="19">C55-D55</f>
        <v>-587037.86</v>
      </c>
      <c r="K55" s="44">
        <f t="shared" ref="K55:K56" si="20">I55*-1</f>
        <v>587037.86</v>
      </c>
    </row>
    <row r="56" spans="1:11" x14ac:dyDescent="0.35">
      <c r="A56" s="6" t="s">
        <v>30</v>
      </c>
      <c r="B56" s="12" t="s">
        <v>50</v>
      </c>
      <c r="C56" s="26">
        <v>2462909.2799999998</v>
      </c>
      <c r="D56" s="26">
        <v>0</v>
      </c>
      <c r="E56" s="26">
        <v>2462909.2799999998</v>
      </c>
      <c r="F56" s="26" t="s">
        <v>67</v>
      </c>
      <c r="G56" s="45">
        <f>-E56</f>
        <v>-2462909.2799999998</v>
      </c>
      <c r="I56" s="44">
        <f t="shared" si="19"/>
        <v>2462909.2799999998</v>
      </c>
      <c r="K56" s="44">
        <f t="shared" si="20"/>
        <v>-2462909.2799999998</v>
      </c>
    </row>
    <row r="57" spans="1:11" x14ac:dyDescent="0.35">
      <c r="A57" s="6" t="s">
        <v>52</v>
      </c>
      <c r="B57" s="12" t="s">
        <v>72</v>
      </c>
      <c r="C57" s="26"/>
      <c r="D57" s="26"/>
      <c r="E57" s="26"/>
      <c r="F57" s="26" t="s">
        <v>67</v>
      </c>
      <c r="G57" s="41"/>
    </row>
    <row r="58" spans="1:11" x14ac:dyDescent="0.35">
      <c r="A58" s="6" t="s">
        <v>70</v>
      </c>
      <c r="B58" s="12" t="s">
        <v>71</v>
      </c>
      <c r="C58" s="26"/>
      <c r="D58" s="26"/>
      <c r="E58" s="26"/>
      <c r="F58" s="26" t="s">
        <v>67</v>
      </c>
      <c r="G58" s="41"/>
    </row>
    <row r="59" spans="1:11" x14ac:dyDescent="0.35">
      <c r="A59" s="10" t="s">
        <v>19</v>
      </c>
      <c r="B59" s="11" t="s">
        <v>3</v>
      </c>
      <c r="C59" s="20">
        <f t="shared" ref="C59" si="21">SUM(C60:C65)</f>
        <v>3487660.4299999997</v>
      </c>
      <c r="D59" s="20">
        <f t="shared" ref="D59" si="22">SUM(D60:D65)</f>
        <v>2107566.84</v>
      </c>
      <c r="E59" s="20">
        <f t="shared" ref="E59" si="23">SUM(E60:E65)</f>
        <v>1380093.5899999999</v>
      </c>
      <c r="F59" s="37"/>
      <c r="G59" s="47">
        <f>SUM(G60:G65)</f>
        <v>-1380093.5899999999</v>
      </c>
    </row>
    <row r="60" spans="1:11" x14ac:dyDescent="0.35">
      <c r="A60" s="6" t="s">
        <v>20</v>
      </c>
      <c r="B60" s="12" t="s">
        <v>54</v>
      </c>
      <c r="C60" s="26">
        <v>0</v>
      </c>
      <c r="D60" s="26">
        <v>2100000</v>
      </c>
      <c r="E60" s="26">
        <v>-2100000</v>
      </c>
      <c r="F60" s="26" t="s">
        <v>67</v>
      </c>
      <c r="G60" s="45">
        <f>-E60</f>
        <v>2100000</v>
      </c>
      <c r="I60" s="44">
        <f t="shared" ref="I60" si="24">C60-D60</f>
        <v>-2100000</v>
      </c>
      <c r="K60" s="44">
        <f t="shared" ref="K60" si="25">I60*-1</f>
        <v>2100000</v>
      </c>
    </row>
    <row r="61" spans="1:11" x14ac:dyDescent="0.35">
      <c r="A61" s="6" t="s">
        <v>21</v>
      </c>
      <c r="B61" s="12" t="s">
        <v>53</v>
      </c>
      <c r="C61" s="32">
        <v>2100000</v>
      </c>
      <c r="D61" s="32">
        <v>0</v>
      </c>
      <c r="E61" s="32">
        <v>2100000</v>
      </c>
      <c r="F61" s="26" t="s">
        <v>67</v>
      </c>
      <c r="G61" s="45">
        <f>-E61</f>
        <v>-2100000</v>
      </c>
      <c r="H61" t="s">
        <v>73</v>
      </c>
      <c r="I61" s="44">
        <f t="shared" ref="I61" si="26">C61-D61</f>
        <v>2100000</v>
      </c>
      <c r="K61" s="44">
        <f t="shared" ref="K61" si="27">I61*-1</f>
        <v>-2100000</v>
      </c>
    </row>
    <row r="62" spans="1:11" x14ac:dyDescent="0.35">
      <c r="A62" s="6" t="s">
        <v>22</v>
      </c>
      <c r="B62" s="12" t="s">
        <v>60</v>
      </c>
      <c r="C62" s="26"/>
      <c r="D62" s="26"/>
      <c r="E62" s="26"/>
      <c r="F62" s="26"/>
      <c r="G62" s="45"/>
    </row>
    <row r="63" spans="1:11" x14ac:dyDescent="0.35">
      <c r="A63" s="6" t="s">
        <v>23</v>
      </c>
      <c r="B63" s="12" t="s">
        <v>55</v>
      </c>
      <c r="C63" s="26">
        <v>0</v>
      </c>
      <c r="D63" s="26">
        <v>7566.84</v>
      </c>
      <c r="E63" s="26">
        <v>-7566.84</v>
      </c>
      <c r="F63" s="26" t="s">
        <v>67</v>
      </c>
      <c r="G63" s="45">
        <f>-E63</f>
        <v>7566.84</v>
      </c>
      <c r="I63" s="44">
        <f t="shared" ref="I63:I65" si="28">C63-D63</f>
        <v>-7566.84</v>
      </c>
      <c r="K63" s="44">
        <f t="shared" ref="K63:K65" si="29">I63*-1</f>
        <v>7566.84</v>
      </c>
    </row>
    <row r="64" spans="1:11" x14ac:dyDescent="0.35">
      <c r="A64" s="6" t="s">
        <v>58</v>
      </c>
      <c r="B64" s="12" t="s">
        <v>56</v>
      </c>
      <c r="C64" s="26">
        <v>1387660.43</v>
      </c>
      <c r="D64" s="26">
        <v>0</v>
      </c>
      <c r="E64" s="26">
        <v>1387660.43</v>
      </c>
      <c r="F64" s="26" t="s">
        <v>67</v>
      </c>
      <c r="G64" s="45">
        <f>-E64</f>
        <v>-1387660.43</v>
      </c>
      <c r="I64" s="44">
        <f t="shared" si="28"/>
        <v>1387660.43</v>
      </c>
      <c r="K64" s="44">
        <f t="shared" si="29"/>
        <v>-1387660.43</v>
      </c>
    </row>
    <row r="65" spans="1:11" x14ac:dyDescent="0.35">
      <c r="A65" s="6" t="s">
        <v>59</v>
      </c>
      <c r="B65" s="12" t="s">
        <v>57</v>
      </c>
      <c r="C65" s="26"/>
      <c r="D65" s="26"/>
      <c r="E65" s="26"/>
      <c r="F65" s="26"/>
      <c r="G65" s="41"/>
      <c r="I65" s="44">
        <f t="shared" si="28"/>
        <v>0</v>
      </c>
      <c r="K65" s="44">
        <f t="shared" si="29"/>
        <v>0</v>
      </c>
    </row>
    <row r="66" spans="1:11" x14ac:dyDescent="0.35">
      <c r="A66" s="10" t="s">
        <v>24</v>
      </c>
      <c r="B66" s="11" t="s">
        <v>4</v>
      </c>
      <c r="C66" s="21">
        <f>+C39+C53+C59</f>
        <v>17846968.669999998</v>
      </c>
      <c r="D66" s="21">
        <f t="shared" ref="D66:E66" si="30">+D39+D53+D59</f>
        <v>12425745.459999999</v>
      </c>
      <c r="E66" s="21">
        <f t="shared" si="30"/>
        <v>5421223.21</v>
      </c>
      <c r="F66" s="38"/>
      <c r="G66" s="21">
        <f>+G39+G53+G59</f>
        <v>-1675492.23</v>
      </c>
      <c r="J66" s="44">
        <f>G68-G66</f>
        <v>2838460.46</v>
      </c>
    </row>
    <row r="67" spans="1:11" x14ac:dyDescent="0.35">
      <c r="A67" s="6" t="s">
        <v>25</v>
      </c>
      <c r="B67" s="7" t="s">
        <v>5</v>
      </c>
      <c r="C67" s="27">
        <v>739093.46</v>
      </c>
      <c r="D67" s="28">
        <v>633</v>
      </c>
      <c r="E67" s="28">
        <v>738460.46</v>
      </c>
      <c r="F67" s="28" t="s">
        <v>69</v>
      </c>
      <c r="G67" s="42">
        <f>+E67</f>
        <v>738460.46</v>
      </c>
      <c r="H67" t="s">
        <v>74</v>
      </c>
    </row>
    <row r="68" spans="1:11" x14ac:dyDescent="0.35">
      <c r="A68" s="13" t="s">
        <v>26</v>
      </c>
      <c r="B68" s="14" t="s">
        <v>6</v>
      </c>
      <c r="C68" s="29">
        <v>5881333.7800000003</v>
      </c>
      <c r="D68" s="30">
        <v>4718365.55</v>
      </c>
      <c r="E68" s="30">
        <v>1162968.23</v>
      </c>
      <c r="F68" s="30" t="s">
        <v>69</v>
      </c>
      <c r="G68" s="43">
        <f>+E68</f>
        <v>1162968.23</v>
      </c>
    </row>
    <row r="69" spans="1:11" x14ac:dyDescent="0.35">
      <c r="A69" s="15" t="s">
        <v>27</v>
      </c>
      <c r="B69" s="16" t="s">
        <v>8</v>
      </c>
      <c r="C69" s="22">
        <f t="shared" ref="C69" si="31">+C68-C67</f>
        <v>5142240.32</v>
      </c>
      <c r="D69" s="22">
        <f t="shared" ref="D69" si="32">+D68-D67</f>
        <v>4717732.55</v>
      </c>
      <c r="E69" s="22">
        <f t="shared" ref="E69" si="33">+E68-E67</f>
        <v>424507.77</v>
      </c>
      <c r="F69" s="39"/>
      <c r="G69" s="21">
        <f>+G68-G67</f>
        <v>424507.77</v>
      </c>
    </row>
    <row r="70" spans="1:11" x14ac:dyDescent="0.35">
      <c r="A70" s="15"/>
      <c r="B70" s="16" t="s">
        <v>66</v>
      </c>
      <c r="C70" s="22"/>
      <c r="D70" s="22"/>
      <c r="E70" s="22"/>
      <c r="F70" s="40"/>
      <c r="G70" s="20">
        <f>+G66-G69</f>
        <v>-2100000</v>
      </c>
      <c r="H70" t="s">
        <v>73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703853DEA0C14F9B82698A7D22E5E1" ma:contentTypeVersion="2" ma:contentTypeDescription="Crée un document." ma:contentTypeScope="" ma:versionID="1cdfc6791b6b9abfd7f223448eb1ed31">
  <xsd:schema xmlns:xsd="http://www.w3.org/2001/XMLSchema" xmlns:xs="http://www.w3.org/2001/XMLSchema" xmlns:p="http://schemas.microsoft.com/office/2006/metadata/properties" xmlns:ns2="1abff05c-1530-4c44-ba97-a552b51f3a5a" targetNamespace="http://schemas.microsoft.com/office/2006/metadata/properties" ma:root="true" ma:fieldsID="baa68526e4460a8f3abd2b1dcaece054" ns2:_="">
    <xsd:import namespace="1abff05c-1530-4c44-ba97-a552b51f3a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bff05c-1530-4c44-ba97-a552b51f3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9F215E-BBB8-45E8-97D1-2D547CF6B51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5D8045D-4A17-4ABB-BD91-E6E5848F7A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6F04F7-1165-49A2-B14E-50FE23DA5D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bff05c-1530-4c44-ba97-a552b51f3a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matrice tft</vt:lpstr>
      <vt:lpstr>Application calcul 2014-2015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MRET</dc:creator>
  <cp:lastModifiedBy>Michel Retourné</cp:lastModifiedBy>
  <dcterms:created xsi:type="dcterms:W3CDTF">2020-10-14T16:27:39Z</dcterms:created>
  <dcterms:modified xsi:type="dcterms:W3CDTF">2021-11-30T12:01:12Z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0x0101004C703853DEA0C14F9B82698A7D22E5E1</vt:lpwstr>
  </property>
</Properties>
</file>